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aut\OneDrive\Documents\ENSEIGNEM\INSSET\COURS\ImportExport\"/>
    </mc:Choice>
  </mc:AlternateContent>
  <xr:revisionPtr revIDLastSave="0" documentId="8_{E5AFD597-8FA0-4E98-AB7C-6A1588E7FA96}" xr6:coauthVersionLast="47" xr6:coauthVersionMax="47" xr10:uidLastSave="{00000000-0000-0000-0000-000000000000}"/>
  <bookViews>
    <workbookView xWindow="-90" yWindow="-90" windowWidth="19380" windowHeight="11460" xr2:uid="{7F96243E-7EC8-4782-825E-912E96EB25A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5" i="1" l="1"/>
  <c r="E64" i="1"/>
  <c r="E63" i="1"/>
  <c r="E62" i="1"/>
  <c r="E61" i="1"/>
  <c r="E58" i="1"/>
  <c r="E55" i="1"/>
  <c r="I48" i="1"/>
  <c r="I45" i="1"/>
  <c r="I46" i="1" s="1"/>
  <c r="I47" i="1" s="1"/>
  <c r="I49" i="1" s="1"/>
  <c r="C49" i="1"/>
  <c r="C52" i="1" s="1"/>
  <c r="C45" i="1"/>
  <c r="I44" i="1"/>
  <c r="C44" i="1"/>
  <c r="H39" i="1"/>
  <c r="I43" i="1"/>
  <c r="C43" i="1"/>
  <c r="I42" i="1"/>
  <c r="D40" i="1"/>
  <c r="D39" i="1"/>
  <c r="C54" i="1" l="1"/>
  <c r="C57" i="1" s="1"/>
  <c r="I54" i="1"/>
  <c r="I57" i="1" s="1"/>
  <c r="C46" i="1"/>
  <c r="C47" i="1" s="1"/>
  <c r="C48" i="1" l="1"/>
</calcChain>
</file>

<file path=xl/sharedStrings.xml><?xml version="1.0" encoding="utf-8"?>
<sst xmlns="http://schemas.openxmlformats.org/spreadsheetml/2006/main" count="79" uniqueCount="73">
  <si>
    <t>EXPORT IMPORT MANAGEMENT</t>
  </si>
  <si>
    <t>1-Small Case study</t>
  </si>
  <si>
    <t>FCA Factory to DAP Dehli</t>
  </si>
  <si>
    <t>a-</t>
  </si>
  <si>
    <t xml:space="preserve">Control of </t>
  </si>
  <si>
    <t>precarriage</t>
  </si>
  <si>
    <t>To confirm Transport mode, possibly sea transport if quantities are half or a full container</t>
  </si>
  <si>
    <t>THC port of departure</t>
  </si>
  <si>
    <t>Sea Freight</t>
  </si>
  <si>
    <t>THC port of destination</t>
  </si>
  <si>
    <t>Delivery to Delhi unloaded</t>
  </si>
  <si>
    <t>To add this costs to your FCA price</t>
  </si>
  <si>
    <t>Tor organize transport and to name port of departure and prot of delivery</t>
  </si>
  <si>
    <t>b-</t>
  </si>
  <si>
    <t>FOR</t>
  </si>
  <si>
    <t>CONS</t>
  </si>
  <si>
    <t>better service of transport</t>
  </si>
  <si>
    <t xml:space="preserve"> </t>
  </si>
  <si>
    <t>Controlling THC at Dehli port</t>
  </si>
  <si>
    <t>delivery in India</t>
  </si>
  <si>
    <t>FOR AND CONS</t>
  </si>
  <si>
    <t>Are you able to offer a better transport price and insurance</t>
  </si>
  <si>
    <t>Insurance premium</t>
  </si>
  <si>
    <t>to have people skilled to control this service</t>
  </si>
  <si>
    <t>2-</t>
  </si>
  <si>
    <t>a- pharmaceutical</t>
  </si>
  <si>
    <t>Research investment cost is huge : pushing for worldwide trade</t>
  </si>
  <si>
    <t>b- Finance</t>
  </si>
  <si>
    <t>Finance has been deregulated worldwide meaning that oeprating worldwide is easier access</t>
  </si>
  <si>
    <t>Production in Steel as a matter to produce massively to be competitive in neighboring countries</t>
  </si>
  <si>
    <t>c- Steel Industry</t>
  </si>
  <si>
    <t>3-</t>
  </si>
  <si>
    <t>BIGBILL</t>
  </si>
  <si>
    <t xml:space="preserve">TOTAL ORDER IS </t>
  </si>
  <si>
    <t>cbm</t>
  </si>
  <si>
    <t>with 30 cbm</t>
  </si>
  <si>
    <t>SEA</t>
  </si>
  <si>
    <t>312 cases</t>
  </si>
  <si>
    <t>AIR</t>
  </si>
  <si>
    <t>cases</t>
  </si>
  <si>
    <t>weight</t>
  </si>
  <si>
    <t>kgs</t>
  </si>
  <si>
    <t>FCA Taiwan</t>
  </si>
  <si>
    <t>Value per case</t>
  </si>
  <si>
    <t>€</t>
  </si>
  <si>
    <t>Freight</t>
  </si>
  <si>
    <t>BAF 5%</t>
  </si>
  <si>
    <t>CAF 9%</t>
  </si>
  <si>
    <t>CFR Port</t>
  </si>
  <si>
    <t>CIF Port</t>
  </si>
  <si>
    <t>THC</t>
  </si>
  <si>
    <t>Delivery</t>
  </si>
  <si>
    <t>DAP Dest</t>
  </si>
  <si>
    <t>Payment to customs</t>
  </si>
  <si>
    <t>however customs formalities are missing</t>
  </si>
  <si>
    <t>VAT</t>
  </si>
  <si>
    <t>DDP dest</t>
  </si>
  <si>
    <t>volume by air</t>
  </si>
  <si>
    <t>8,448 cbm</t>
  </si>
  <si>
    <t>1144 kg</t>
  </si>
  <si>
    <t>Taxable weight</t>
  </si>
  <si>
    <t>1408 kgs</t>
  </si>
  <si>
    <t>Air freight</t>
  </si>
  <si>
    <t>CPT Paris</t>
  </si>
  <si>
    <t xml:space="preserve">CIP Paris </t>
  </si>
  <si>
    <t>TOTAL</t>
  </si>
  <si>
    <t>DDP DEST</t>
  </si>
  <si>
    <t>DAP</t>
  </si>
  <si>
    <t>25% Headquarters</t>
  </si>
  <si>
    <t>Stores 1,9</t>
  </si>
  <si>
    <t>Per case</t>
  </si>
  <si>
    <t>Per cable</t>
  </si>
  <si>
    <t>FINAL PRICE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</si>
</sst>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##0.00\ [$€-40C]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5" fontId="0" fillId="0" borderId="0" xfId="0" applyNumberFormat="1"/>
    <xf numFmtId="0" fontId="1" fillId="0" borderId="0" xfId="0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B99C4-D0C3-4ADE-B67B-880D6D0C8633}">
  <dimension ref="B2:J65"/>
  <sheetViews>
    <sheetView tabSelected="1" topLeftCell="A44" workbookViewId="0">
      <selection activeCell="H64" sqref="H64"/>
    </sheetView>
  </sheetViews>
  <sheetFormatPr baseColWidth="10" defaultRowHeight="14.75" x14ac:dyDescent="0.75"/>
  <cols>
    <col min="3" max="3" width="11.08984375" bestFit="1" customWidth="1"/>
    <col min="7" max="7" width="14.54296875" customWidth="1"/>
  </cols>
  <sheetData>
    <row r="2" spans="2:3" x14ac:dyDescent="0.75">
      <c r="B2" t="s">
        <v>0</v>
      </c>
    </row>
    <row r="4" spans="2:3" x14ac:dyDescent="0.75">
      <c r="B4" t="s">
        <v>1</v>
      </c>
    </row>
    <row r="5" spans="2:3" x14ac:dyDescent="0.75">
      <c r="B5" t="s">
        <v>2</v>
      </c>
    </row>
    <row r="7" spans="2:3" x14ac:dyDescent="0.75">
      <c r="B7" t="s">
        <v>3</v>
      </c>
      <c r="C7" t="s">
        <v>6</v>
      </c>
    </row>
    <row r="8" spans="2:3" x14ac:dyDescent="0.75">
      <c r="B8" t="s">
        <v>4</v>
      </c>
      <c r="C8" t="s">
        <v>5</v>
      </c>
    </row>
    <row r="9" spans="2:3" x14ac:dyDescent="0.75">
      <c r="C9" t="s">
        <v>7</v>
      </c>
    </row>
    <row r="10" spans="2:3" x14ac:dyDescent="0.75">
      <c r="C10" t="s">
        <v>8</v>
      </c>
    </row>
    <row r="11" spans="2:3" x14ac:dyDescent="0.75">
      <c r="C11" t="s">
        <v>22</v>
      </c>
    </row>
    <row r="12" spans="2:3" x14ac:dyDescent="0.75">
      <c r="C12" t="s">
        <v>9</v>
      </c>
    </row>
    <row r="13" spans="2:3" x14ac:dyDescent="0.75">
      <c r="C13" t="s">
        <v>10</v>
      </c>
    </row>
    <row r="14" spans="2:3" x14ac:dyDescent="0.75">
      <c r="C14" t="s">
        <v>11</v>
      </c>
    </row>
    <row r="15" spans="2:3" x14ac:dyDescent="0.75">
      <c r="C15" t="s">
        <v>12</v>
      </c>
    </row>
    <row r="17" spans="2:6" x14ac:dyDescent="0.75">
      <c r="B17" t="s">
        <v>13</v>
      </c>
    </row>
    <row r="18" spans="2:6" x14ac:dyDescent="0.75">
      <c r="C18" t="s">
        <v>14</v>
      </c>
      <c r="E18" t="s">
        <v>17</v>
      </c>
      <c r="F18" t="s">
        <v>15</v>
      </c>
    </row>
    <row r="20" spans="2:6" x14ac:dyDescent="0.75">
      <c r="C20" t="s">
        <v>16</v>
      </c>
      <c r="F20" t="s">
        <v>18</v>
      </c>
    </row>
    <row r="21" spans="2:6" x14ac:dyDescent="0.75">
      <c r="F21" t="s">
        <v>19</v>
      </c>
    </row>
    <row r="22" spans="2:6" x14ac:dyDescent="0.75">
      <c r="F22" t="s">
        <v>23</v>
      </c>
    </row>
    <row r="23" spans="2:6" x14ac:dyDescent="0.75">
      <c r="C23" t="s">
        <v>20</v>
      </c>
    </row>
    <row r="24" spans="2:6" x14ac:dyDescent="0.75">
      <c r="D24" t="s">
        <v>21</v>
      </c>
    </row>
    <row r="26" spans="2:6" x14ac:dyDescent="0.75">
      <c r="B26" t="s">
        <v>24</v>
      </c>
    </row>
    <row r="27" spans="2:6" x14ac:dyDescent="0.75">
      <c r="C27" t="s">
        <v>25</v>
      </c>
    </row>
    <row r="28" spans="2:6" x14ac:dyDescent="0.75">
      <c r="D28" t="s">
        <v>26</v>
      </c>
    </row>
    <row r="30" spans="2:6" x14ac:dyDescent="0.75">
      <c r="C30" t="s">
        <v>27</v>
      </c>
    </row>
    <row r="31" spans="2:6" x14ac:dyDescent="0.75">
      <c r="D31" t="s">
        <v>28</v>
      </c>
    </row>
    <row r="33" spans="2:10" x14ac:dyDescent="0.75">
      <c r="C33" t="s">
        <v>30</v>
      </c>
    </row>
    <row r="34" spans="2:10" x14ac:dyDescent="0.75">
      <c r="D34" t="s">
        <v>29</v>
      </c>
    </row>
    <row r="36" spans="2:10" x14ac:dyDescent="0.75">
      <c r="B36" t="s">
        <v>31</v>
      </c>
      <c r="C36" t="s">
        <v>32</v>
      </c>
    </row>
    <row r="38" spans="2:10" x14ac:dyDescent="0.75">
      <c r="C38" t="s">
        <v>33</v>
      </c>
    </row>
    <row r="39" spans="2:10" x14ac:dyDescent="0.75">
      <c r="D39">
        <f>0.4*0.4*0.6*400</f>
        <v>38.400000000000006</v>
      </c>
      <c r="E39" t="s">
        <v>34</v>
      </c>
      <c r="F39" t="s">
        <v>43</v>
      </c>
      <c r="H39">
        <f>40000/400</f>
        <v>100</v>
      </c>
    </row>
    <row r="40" spans="2:10" x14ac:dyDescent="0.75">
      <c r="C40" t="s">
        <v>35</v>
      </c>
      <c r="D40">
        <f>30/0.4/0.4/0.6</f>
        <v>312.5</v>
      </c>
      <c r="G40" t="s">
        <v>57</v>
      </c>
      <c r="H40" t="s">
        <v>58</v>
      </c>
      <c r="I40" t="s">
        <v>59</v>
      </c>
    </row>
    <row r="41" spans="2:10" x14ac:dyDescent="0.75">
      <c r="G41" t="s">
        <v>60</v>
      </c>
      <c r="H41" t="s">
        <v>61</v>
      </c>
    </row>
    <row r="42" spans="2:10" x14ac:dyDescent="0.75">
      <c r="B42" t="s">
        <v>36</v>
      </c>
      <c r="C42" t="s">
        <v>37</v>
      </c>
      <c r="H42" t="s">
        <v>38</v>
      </c>
      <c r="I42">
        <f>400-312</f>
        <v>88</v>
      </c>
      <c r="J42" t="s">
        <v>39</v>
      </c>
    </row>
    <row r="43" spans="2:10" x14ac:dyDescent="0.75">
      <c r="B43" t="s">
        <v>40</v>
      </c>
      <c r="C43">
        <f>312*13</f>
        <v>4056</v>
      </c>
      <c r="D43" t="s">
        <v>41</v>
      </c>
      <c r="I43">
        <f>88*13</f>
        <v>1144</v>
      </c>
      <c r="J43" t="s">
        <v>41</v>
      </c>
    </row>
    <row r="44" spans="2:10" x14ac:dyDescent="0.75">
      <c r="B44" t="s">
        <v>42</v>
      </c>
      <c r="C44" s="1">
        <f>312*100/1.1</f>
        <v>28363.63636363636</v>
      </c>
      <c r="H44" t="s">
        <v>42</v>
      </c>
      <c r="I44">
        <f>88*100/1.1</f>
        <v>7999.9999999999991</v>
      </c>
      <c r="J44" t="s">
        <v>44</v>
      </c>
    </row>
    <row r="45" spans="2:10" x14ac:dyDescent="0.75">
      <c r="B45" t="s">
        <v>45</v>
      </c>
      <c r="C45" s="1">
        <f>1400/1.1</f>
        <v>1272.7272727272725</v>
      </c>
      <c r="H45" t="s">
        <v>62</v>
      </c>
      <c r="I45" s="1">
        <f>1500*2.5/1.1</f>
        <v>3409.090909090909</v>
      </c>
    </row>
    <row r="46" spans="2:10" x14ac:dyDescent="0.75">
      <c r="B46" t="s">
        <v>46</v>
      </c>
      <c r="C46" s="1">
        <f>C45*0.05</f>
        <v>63.636363636363626</v>
      </c>
      <c r="H46" t="s">
        <v>63</v>
      </c>
      <c r="I46" s="1">
        <f>I44+I45</f>
        <v>11409.090909090908</v>
      </c>
    </row>
    <row r="47" spans="2:10" x14ac:dyDescent="0.75">
      <c r="B47" t="s">
        <v>47</v>
      </c>
      <c r="C47" s="1">
        <f>(C45+C46)*0.09</f>
        <v>120.27272727272724</v>
      </c>
      <c r="H47" t="s">
        <v>64</v>
      </c>
      <c r="I47" s="1">
        <f>(I46)/(1-(1.1*0.0025))</f>
        <v>11440.552428268647</v>
      </c>
    </row>
    <row r="48" spans="2:10" x14ac:dyDescent="0.75">
      <c r="B48" t="s">
        <v>48</v>
      </c>
      <c r="C48" s="1">
        <f>C44+C45+C46+C47</f>
        <v>29820.272727272724</v>
      </c>
      <c r="H48" t="s">
        <v>51</v>
      </c>
      <c r="I48" s="1">
        <f>450/1.1</f>
        <v>409.09090909090907</v>
      </c>
    </row>
    <row r="49" spans="2:9" x14ac:dyDescent="0.75">
      <c r="B49" t="s">
        <v>49</v>
      </c>
      <c r="C49" s="1">
        <f>(29820.27)/(1-(1.1*0.005))</f>
        <v>29985.188536953243</v>
      </c>
      <c r="H49" t="s">
        <v>52</v>
      </c>
      <c r="I49" s="1">
        <f>I47+I48</f>
        <v>11849.643337359557</v>
      </c>
    </row>
    <row r="50" spans="2:9" x14ac:dyDescent="0.75">
      <c r="B50" t="s">
        <v>50</v>
      </c>
      <c r="C50" s="1">
        <v>200</v>
      </c>
      <c r="I50" s="1"/>
    </row>
    <row r="51" spans="2:9" x14ac:dyDescent="0.75">
      <c r="B51" t="s">
        <v>51</v>
      </c>
      <c r="C51" s="1">
        <v>750</v>
      </c>
      <c r="I51" s="1"/>
    </row>
    <row r="52" spans="2:9" x14ac:dyDescent="0.75">
      <c r="B52" t="s">
        <v>52</v>
      </c>
      <c r="C52" s="1">
        <f>C49+C50+C51</f>
        <v>30935.188536953243</v>
      </c>
      <c r="I52" s="1"/>
    </row>
    <row r="53" spans="2:9" x14ac:dyDescent="0.75">
      <c r="C53" s="1"/>
      <c r="I53" s="1"/>
    </row>
    <row r="54" spans="2:9" x14ac:dyDescent="0.75">
      <c r="B54" t="s">
        <v>55</v>
      </c>
      <c r="C54" s="1">
        <f>C52*0.2</f>
        <v>6187.0377073906493</v>
      </c>
      <c r="D54" s="2" t="s">
        <v>53</v>
      </c>
      <c r="H54" t="s">
        <v>55</v>
      </c>
      <c r="I54" s="1">
        <f>I49*0.2</f>
        <v>2369.9286674719115</v>
      </c>
    </row>
    <row r="55" spans="2:9" x14ac:dyDescent="0.75">
      <c r="C55" s="1"/>
      <c r="D55" t="s">
        <v>65</v>
      </c>
      <c r="E55" s="1">
        <f>C54+I54</f>
        <v>8556.9663748625608</v>
      </c>
      <c r="I55" s="1"/>
    </row>
    <row r="56" spans="2:9" x14ac:dyDescent="0.75">
      <c r="D56" t="s">
        <v>54</v>
      </c>
    </row>
    <row r="57" spans="2:9" x14ac:dyDescent="0.75">
      <c r="B57" t="s">
        <v>56</v>
      </c>
      <c r="C57" s="1">
        <f>C52+C54</f>
        <v>37122.226244343896</v>
      </c>
      <c r="H57" t="s">
        <v>56</v>
      </c>
      <c r="I57" s="1">
        <f>I49+I54</f>
        <v>14219.572004831469</v>
      </c>
    </row>
    <row r="58" spans="2:9" x14ac:dyDescent="0.75">
      <c r="D58" s="2" t="s">
        <v>66</v>
      </c>
      <c r="E58" s="1">
        <f>C57+I57</f>
        <v>51341.798249175365</v>
      </c>
    </row>
    <row r="60" spans="2:9" x14ac:dyDescent="0.75">
      <c r="B60" s="2" t="s">
        <v>72</v>
      </c>
    </row>
    <row r="61" spans="2:9" x14ac:dyDescent="0.75">
      <c r="C61" t="s">
        <v>67</v>
      </c>
      <c r="E61" s="1">
        <f>C52+I49</f>
        <v>42784.831874312804</v>
      </c>
    </row>
    <row r="62" spans="2:9" x14ac:dyDescent="0.75">
      <c r="C62" t="s">
        <v>68</v>
      </c>
      <c r="E62" s="1">
        <f>E61*1.25</f>
        <v>53481.039842891005</v>
      </c>
    </row>
    <row r="63" spans="2:9" x14ac:dyDescent="0.75">
      <c r="C63" t="s">
        <v>69</v>
      </c>
      <c r="E63" s="1">
        <f>E62*1.9</f>
        <v>101613.97570149291</v>
      </c>
    </row>
    <row r="64" spans="2:9" x14ac:dyDescent="0.75">
      <c r="C64" t="s">
        <v>70</v>
      </c>
      <c r="E64" s="1">
        <f>E63/400</f>
        <v>254.03493925373226</v>
      </c>
    </row>
    <row r="65" spans="3:5" x14ac:dyDescent="0.75">
      <c r="C65" s="2" t="s">
        <v>71</v>
      </c>
      <c r="D65" s="2"/>
      <c r="E65" s="3">
        <f>E64/20</f>
        <v>12.701746962686613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Gauthier</dc:creator>
  <cp:lastModifiedBy>Frederic Gauthier</cp:lastModifiedBy>
  <dcterms:created xsi:type="dcterms:W3CDTF">2024-01-14T13:16:40Z</dcterms:created>
  <dcterms:modified xsi:type="dcterms:W3CDTF">2024-01-14T13:54:05Z</dcterms:modified>
</cp:coreProperties>
</file>